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700589\Documents\Projeto - site\Tabela Dividendos\"/>
    </mc:Choice>
  </mc:AlternateContent>
  <bookViews>
    <workbookView xWindow="0" yWindow="0" windowWidth="20490" windowHeight="7530"/>
  </bookViews>
  <sheets>
    <sheet name="Dividendos" sheetId="2" r:id="rId1"/>
  </sheets>
  <externalReferences>
    <externalReference r:id="rId2"/>
    <externalReference r:id="rId3"/>
    <externalReference r:id="rId4"/>
    <externalReference r:id="rId5"/>
  </externalReferences>
  <definedNames>
    <definedName name="AS2DocOpenMode" hidden="1">"AS2DocumentEdit"</definedName>
    <definedName name="consolidado">#REF!</definedName>
    <definedName name="dev_ccc">[1]Índices!$N$12:$Q$40</definedName>
    <definedName name="dev_ecf">[1]Índices!$W$16:$Z$54</definedName>
    <definedName name="dev_reneg_furnas">[1]Índices!$N$7:$Q$186</definedName>
    <definedName name="dev_sd">[1]Índices!$X$13:$AA$41</definedName>
    <definedName name="dev_sd_retrati">[1]Índices!$AC$13:$AF$41</definedName>
    <definedName name="dólar">[2]Índices!#REF!</definedName>
    <definedName name="ecf">#REF!</definedName>
    <definedName name="ecf_sucumb">#REF!</definedName>
    <definedName name="furnas">#REF!</definedName>
    <definedName name="furnas_itaipú">#REF!</definedName>
    <definedName name="_xlnm.Recorder">#REF!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reneg_furnas1">#REF!</definedName>
    <definedName name="reneg_furnas2">#REF!</definedName>
    <definedName name="tab_ccc">#REF!</definedName>
    <definedName name="tab_ecf">#REF!</definedName>
    <definedName name="tab_furnas">#REF!</definedName>
    <definedName name="tab_furnas1">#REF!</definedName>
    <definedName name="tab_rgr">#REF!</definedName>
    <definedName name="tab_rgr2">#REF!</definedName>
    <definedName name="tab_sd">#REF!</definedName>
    <definedName name="tab_sd_retrati">#REF!</definedName>
    <definedName name="TextRefCopy1">[3]bp!#REF!</definedName>
    <definedName name="TextRefCopy10">[3]bp!#REF!</definedName>
    <definedName name="TextRefCopy11">[3]bp!#REF!</definedName>
    <definedName name="TextRefCopy12">[4]dr!#REF!</definedName>
    <definedName name="TextRefCopy13">[3]bp!#REF!</definedName>
    <definedName name="TextRefCopy14">[4]dr!#REF!</definedName>
    <definedName name="TextRefCopy15">[4]dr!#REF!</definedName>
    <definedName name="TextRefCopy16">[4]dr!#REF!</definedName>
    <definedName name="TextRefCopy17">[4]dr!#REF!</definedName>
    <definedName name="TextRefCopy18">[4]dr!#REF!</definedName>
    <definedName name="TextRefCopy2">[3]bp!#REF!</definedName>
    <definedName name="TextRefCopy3">[3]bp!#REF!</definedName>
    <definedName name="TextRefCopy4">[3]bp!#REF!</definedName>
    <definedName name="TextRefCopy5">[4]dr!#REF!</definedName>
    <definedName name="TextRefCopy6">[4]dr!#REF!</definedName>
    <definedName name="TextRefCopy7">[3]bp!#REF!</definedName>
    <definedName name="TextRefCopy8">[3]bp!#REF!</definedName>
    <definedName name="TextRefCopy9">[3]bp!#REF!</definedName>
    <definedName name="TextRefCopyRangeCount" hidden="1">18</definedName>
    <definedName name="XREF_COLUMN_1" hidden="1">[3]bp!#REF!</definedName>
    <definedName name="XREF_COLUMN_2" hidden="1">[4]dr!#REF!</definedName>
    <definedName name="XREF_COLUMN_3" hidden="1">[3]bp!#REF!</definedName>
    <definedName name="XREF_COLUMN_4" hidden="1">[3]bp!#REF!</definedName>
    <definedName name="XREF_COLUMN_5" hidden="1">[3]bp!#REF!</definedName>
    <definedName name="XREF_COLUMN_6" hidden="1">[4]dr!#REF!</definedName>
    <definedName name="XREF_COLUMN_7" hidden="1">[3]bp!#REF!</definedName>
    <definedName name="XRefActiveRow" hidden="1">#REF!</definedName>
    <definedName name="XRefColumnsCount" hidden="1">7</definedName>
    <definedName name="XRefCopy1" hidden="1">[3]bp!#REF!</definedName>
    <definedName name="XRefCopy10" hidden="1">[3]bp!#REF!</definedName>
    <definedName name="XRefCopy12" hidden="1">[3]bp!#REF!</definedName>
    <definedName name="XRefCopy12Row" hidden="1">#REF!</definedName>
    <definedName name="XRefCopy13" hidden="1">[3]bp!#REF!</definedName>
    <definedName name="XRefCopy13Row" hidden="1">#REF!</definedName>
    <definedName name="XRefCopy14" hidden="1">[4]dr!#REF!</definedName>
    <definedName name="XRefCopy15" hidden="1">[3]bp!#REF!</definedName>
    <definedName name="XRefCopy16" hidden="1">[3]bp!#REF!</definedName>
    <definedName name="XRefCopy16Row" hidden="1">#REF!</definedName>
    <definedName name="XRefCopy17" hidden="1">[3]bp!#REF!</definedName>
    <definedName name="XRefCopy17Row" hidden="1">#REF!</definedName>
    <definedName name="XRefCopy18" hidden="1">[3]bp!#REF!</definedName>
    <definedName name="XRefCopy18Row" hidden="1">#REF!</definedName>
    <definedName name="XRefCopy19" hidden="1">[3]bp!#REF!</definedName>
    <definedName name="XRefCopy19Row" hidden="1">#REF!</definedName>
    <definedName name="XRefCopy1Row" hidden="1">#REF!</definedName>
    <definedName name="XRefCopy2" hidden="1">[3]bp!#REF!</definedName>
    <definedName name="XRefCopy20" hidden="1">[4]dr!#REF!</definedName>
    <definedName name="XRefCopy20Row" hidden="1">#REF!</definedName>
    <definedName name="XRefCopy21" hidden="1">[3]bp!#REF!</definedName>
    <definedName name="XRefCopy21Row" hidden="1">#REF!</definedName>
    <definedName name="XRefCopy22" hidden="1">[3]bp!#REF!</definedName>
    <definedName name="XRefCopy22Row" hidden="1">#REF!</definedName>
    <definedName name="XRefCopy23" hidden="1">[4]dr!#REF!</definedName>
    <definedName name="XRefCopy25" hidden="1">[3]bp!#REF!</definedName>
    <definedName name="XRefCopy25Row" hidden="1">#REF!</definedName>
    <definedName name="XRefCopy26" hidden="1">[3]bp!#REF!</definedName>
    <definedName name="XRefCopy26Row" hidden="1">#REF!</definedName>
    <definedName name="XRefCopy27" hidden="1">[3]bp!#REF!</definedName>
    <definedName name="XRefCopy27Row" hidden="1">#REF!</definedName>
    <definedName name="XRefCopy28" hidden="1">[3]bp!#REF!</definedName>
    <definedName name="XRefCopy28Row" hidden="1">#REF!</definedName>
    <definedName name="XRefCopy29" hidden="1">[4]dr!#REF!</definedName>
    <definedName name="XRefCopy29Row" hidden="1">#REF!</definedName>
    <definedName name="XRefCopy2Row" hidden="1">#REF!</definedName>
    <definedName name="XRefCopy3" hidden="1">[3]bp!#REF!</definedName>
    <definedName name="XRefCopy30" hidden="1">[4]dr!#REF!</definedName>
    <definedName name="XRefCopy30Row" hidden="1">#REF!</definedName>
    <definedName name="XRefCopy4" hidden="1">[3]bp!#REF!</definedName>
    <definedName name="XRefCopy5" hidden="1">[3]bp!#REF!</definedName>
    <definedName name="XRefCopy6" hidden="1">[3]bp!#REF!</definedName>
    <definedName name="XRefCopy7" hidden="1">[3]bp!#REF!</definedName>
    <definedName name="XRefCopy8" hidden="1">[3]bp!#REF!</definedName>
    <definedName name="XRefCopy8Row" hidden="1">#REF!</definedName>
    <definedName name="XRefCopy9" hidden="1">[3]bp!#REF!</definedName>
    <definedName name="XRefCopyRangeCount" hidden="1">30</definedName>
    <definedName name="XRefPaste2" hidden="1">[3]bp!#REF!</definedName>
    <definedName name="XRefPaste20" hidden="1">[4]dr!#REF!</definedName>
    <definedName name="XRefPaste20Row" hidden="1">#REF!</definedName>
    <definedName name="XRefPaste21" hidden="1">[4]dr!#REF!</definedName>
    <definedName name="XRefPaste21Row" hidden="1">#REF!</definedName>
    <definedName name="XRefPaste23" hidden="1">[4]dr!#REF!</definedName>
    <definedName name="XRefPaste23Row" hidden="1">#REF!</definedName>
    <definedName name="XRefPaste2Row" hidden="1">#REF!</definedName>
    <definedName name="XRefPaste3" hidden="1">[3]bp!#REF!</definedName>
    <definedName name="XRefPaste30" hidden="1">[3]bp!#REF!</definedName>
    <definedName name="XRefPaste30Row" hidden="1">#REF!</definedName>
    <definedName name="XRefPaste33" hidden="1">[3]bp!#REF!</definedName>
    <definedName name="XRefPaste33Row" hidden="1">#REF!</definedName>
    <definedName name="XRefPaste34" hidden="1">[3]bp!#REF!</definedName>
    <definedName name="XRefPaste34Row" hidden="1">#REF!</definedName>
    <definedName name="XRefPaste35" hidden="1">[4]dr!#REF!</definedName>
    <definedName name="XRefPaste35Row" hidden="1">#REF!</definedName>
    <definedName name="XRefPaste36" hidden="1">[4]dr!#REF!</definedName>
    <definedName name="XRefPaste36Row" hidden="1">#REF!</definedName>
    <definedName name="XRefPaste37" hidden="1">[4]dr!#REF!</definedName>
    <definedName name="XRefPaste37Row" hidden="1">#REF!</definedName>
    <definedName name="XRefPaste38" hidden="1">[3]bp!#REF!</definedName>
    <definedName name="XRefPaste38Row" hidden="1">#REF!</definedName>
    <definedName name="XRefPaste3Row" hidden="1">#REF!</definedName>
    <definedName name="XRefPaste40" hidden="1">[3]bp!#REF!</definedName>
    <definedName name="XRefPaste40Row" hidden="1">#REF!</definedName>
    <definedName name="XRefPaste41" hidden="1">[4]dr!#REF!</definedName>
    <definedName name="XRefPaste41Row" hidden="1">#REF!</definedName>
    <definedName name="XRefPaste42" hidden="1">[4]dr!#REF!</definedName>
    <definedName name="XRefPaste42Row" hidden="1">#REF!</definedName>
    <definedName name="XRefPaste43" hidden="1">[3]bp!#REF!</definedName>
    <definedName name="XRefPaste43Row" hidden="1">#REF!</definedName>
    <definedName name="XRefPaste8" hidden="1">[4]dr!#REF!</definedName>
    <definedName name="XRefPaste8Row" hidden="1">#REF!</definedName>
    <definedName name="XRefPaste9" hidden="1">[3]bp!#REF!</definedName>
    <definedName name="XRefPaste9Row" hidden="1">#REF!</definedName>
    <definedName name="XRefPasteRangeCount" hidden="1">44</definedName>
  </definedNames>
  <calcPr calcId="171027"/>
</workbook>
</file>

<file path=xl/calcChain.xml><?xml version="1.0" encoding="utf-8"?>
<calcChain xmlns="http://schemas.openxmlformats.org/spreadsheetml/2006/main">
  <c r="O60" i="2" l="1"/>
  <c r="K60" i="2"/>
  <c r="K61" i="2" s="1"/>
  <c r="G60" i="2"/>
  <c r="G61" i="2" s="1"/>
  <c r="E60" i="2"/>
  <c r="J60" i="2" s="1"/>
  <c r="H61" i="2"/>
  <c r="F61" i="2"/>
  <c r="J61" i="2" l="1"/>
  <c r="L61" i="2" s="1"/>
  <c r="L60" i="2"/>
  <c r="E61" i="2"/>
  <c r="J38" i="2"/>
  <c r="J44" i="2"/>
  <c r="J48" i="2" l="1"/>
  <c r="G56" i="2"/>
  <c r="K56" i="2" l="1"/>
  <c r="K57" i="2" s="1"/>
  <c r="E56" i="2"/>
  <c r="J56" i="2" s="1"/>
  <c r="J57" i="2" s="1"/>
  <c r="L57" i="2" s="1"/>
  <c r="H57" i="2"/>
  <c r="G57" i="2"/>
  <c r="F57" i="2"/>
  <c r="E57" i="2"/>
  <c r="L56" i="2" l="1"/>
  <c r="J49" i="2"/>
  <c r="L49" i="2" s="1"/>
  <c r="J45" i="2"/>
  <c r="L45" i="2" s="1"/>
  <c r="H45" i="2"/>
  <c r="G45" i="2"/>
  <c r="F45" i="2"/>
  <c r="E45" i="2"/>
  <c r="J39" i="2"/>
  <c r="L39" i="2" s="1"/>
  <c r="F39" i="2"/>
  <c r="E39" i="2"/>
  <c r="H39" i="2"/>
  <c r="G39" i="2"/>
  <c r="J33" i="2"/>
  <c r="L33" i="2" s="1"/>
  <c r="J26" i="2"/>
  <c r="L26" i="2" s="1"/>
  <c r="J19" i="2"/>
  <c r="L19" i="2" s="1"/>
  <c r="J6" i="2"/>
  <c r="L6" i="2" s="1"/>
  <c r="H49" i="2"/>
  <c r="G49" i="2"/>
  <c r="F49" i="2"/>
  <c r="E49" i="2"/>
  <c r="H33" i="2"/>
  <c r="G33" i="2"/>
  <c r="F33" i="2"/>
  <c r="E33" i="2"/>
  <c r="H26" i="2"/>
  <c r="G26" i="2"/>
  <c r="F26" i="2"/>
  <c r="E26" i="2"/>
  <c r="H19" i="2"/>
  <c r="G19" i="2"/>
  <c r="F19" i="2"/>
  <c r="E19" i="2"/>
  <c r="H12" i="2"/>
  <c r="G12" i="2"/>
  <c r="F12" i="2"/>
  <c r="E12" i="2"/>
  <c r="H6" i="2"/>
  <c r="G6" i="2"/>
  <c r="F6" i="2"/>
  <c r="E6" i="2"/>
  <c r="J12" i="2" l="1"/>
  <c r="L12" i="2" s="1"/>
</calcChain>
</file>

<file path=xl/sharedStrings.xml><?xml version="1.0" encoding="utf-8"?>
<sst xmlns="http://schemas.openxmlformats.org/spreadsheetml/2006/main" count="56" uniqueCount="22">
  <si>
    <t>Provento</t>
  </si>
  <si>
    <t>Data de Aprovação</t>
  </si>
  <si>
    <t>Data Ex-Dividendos</t>
  </si>
  <si>
    <t>1ª parcela</t>
  </si>
  <si>
    <t>2ª parcela</t>
  </si>
  <si>
    <t>Data de Registro</t>
  </si>
  <si>
    <t>Início de Pagamento</t>
  </si>
  <si>
    <t>Montante Ordinária (R$ mil)</t>
  </si>
  <si>
    <t>Por Ação Ordinária (R$)</t>
  </si>
  <si>
    <t>Montante Preferencial (R$ mil)</t>
  </si>
  <si>
    <t>Por Ação Preferencial (R$)</t>
  </si>
  <si>
    <t>*</t>
  </si>
  <si>
    <t>Dividendos</t>
  </si>
  <si>
    <t>Dividendos Intermediários</t>
  </si>
  <si>
    <t>Dividendos complementares</t>
  </si>
  <si>
    <t>Montante Total    (R$ mil)</t>
  </si>
  <si>
    <t>Lucro Líquido        (R$ mil)</t>
  </si>
  <si>
    <t>Total Pay-Out</t>
  </si>
  <si>
    <t>Total Pagamentos</t>
  </si>
  <si>
    <t>JSCP</t>
  </si>
  <si>
    <t>* Em vista ao prejuízo líquido em 2014, a Companhia não distribuiu dividendos referentes ao exercício social conforme ata da Reunião do Conselho de Administração publicada em 24/04/2015</t>
  </si>
  <si>
    <t>* Em vista ao prejuízo líquido em 2017, a Companhia não distribuiu dividendos referentes ao exercício social conforme ata da Reunião do Conselho de Administração publicada em 09/03/2018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</si>
</sst>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double">
        <color indexed="64"/>
      </bottom>
      <diagonal/>
    </border>
    <border>
      <left/>
      <right style="dashDot">
        <color indexed="64"/>
      </right>
      <top style="double">
        <color indexed="64"/>
      </top>
      <bottom/>
      <diagonal/>
    </border>
    <border>
      <left style="dashDot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" fillId="0" borderId="0">
      <alignment vertical="top"/>
    </xf>
    <xf numFmtId="37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>
      <alignment vertical="top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top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top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>
      <alignment vertical="top"/>
    </xf>
    <xf numFmtId="14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5" fillId="2" borderId="5" xfId="3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2" borderId="8" xfId="3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>
      <alignment vertical="top"/>
    </xf>
    <xf numFmtId="3" fontId="4" fillId="0" borderId="0" xfId="0" applyNumberFormat="1" applyFont="1" applyFill="1" applyBorder="1">
      <alignment vertical="top"/>
    </xf>
    <xf numFmtId="3" fontId="4" fillId="0" borderId="1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4">
    <cellStyle name="˙˙˙˙˙˙˙˙˙˙˙˙˙˙˙˙˙˙˙˙˙˙˙˙˙˙˙˙˙˙˙˙˙˙˙˙˙˙˙˙˙_x0008_" xfId="1"/>
    <cellStyle name="Comma_Worksheet in 2262 Balanço Patrimonial - Tietê  31.10" xfId="2"/>
    <cellStyle name="Normal" xfId="0" builtinId="0"/>
    <cellStyle name="Porcentagem" xfId="3" builtinId="5"/>
  </cellStyles>
  <dxfs count="0"/>
  <tableStyles count="0" defaultTableStyle="TableStyleMedium9" defaultPivotStyle="PivotStyleLight16"/>
  <colors>
    <mruColors>
      <color rgb="FFBFF7C0"/>
      <color rgb="FFA8F2A8"/>
      <color rgb="FF99FF66"/>
      <color rgb="FFCCFFCC"/>
      <color rgb="FFCCFF99"/>
      <color rgb="FF99FF33"/>
      <color rgb="FF66FF33"/>
      <color rgb="FFCCFF33"/>
      <color rgb="FF66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s/&#205;nd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Thiago/Eletrobr&#225;s%20G2_08-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dos/02%20-%20AES%20Tiet&#234;/2009/3T09/Tiete_suporte%20relatorio%203T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Tiete/Releases/2004/3T04/Dados/Balan&#231;o%20tiet&#234;%2005out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2"/>
      <sheetName val="Furnas Nova"/>
      <sheetName val="Índices"/>
      <sheetName val="Eletrobrás"/>
      <sheetName val="Plan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I"/>
      <sheetName val="Resumo II"/>
      <sheetName val="Resumo III"/>
      <sheetName val="KPI's"/>
      <sheetName val="Funcionários"/>
      <sheetName val="Geração "/>
      <sheetName val="Energia Gerada"/>
      <sheetName val="Balanço Energético "/>
      <sheetName val="Energia Faturada "/>
      <sheetName val="Compra Energia no CP X"/>
      <sheetName val="Preço Spot"/>
      <sheetName val="PCHs"/>
      <sheetName val="Resultados"/>
      <sheetName val="BS_BASE"/>
      <sheetName val="DRE_BASE"/>
      <sheetName val="DRE_Anual"/>
      <sheetName val="Custos SN X"/>
      <sheetName val="Custo Pessoal X"/>
      <sheetName val="Encargos"/>
      <sheetName val="TAR"/>
      <sheetName val="EBITDA"/>
      <sheetName val="Dívida Bruta"/>
      <sheetName val="Dívida Líquida"/>
      <sheetName val="Dívida Eletrobrás"/>
      <sheetName val="CAPEX"/>
      <sheetName val="Projetos SN "/>
      <sheetName val="Base dados do graf"/>
      <sheetName val="bp"/>
      <sheetName val="Fluxo de caixa"/>
      <sheetName val="Aplicações financeiras"/>
      <sheetName val="Dividend Yield"/>
      <sheetName val="Dividendos"/>
      <sheetName val="Histórico Dividendos"/>
      <sheetName val="Indicadores Operacionais"/>
      <sheetName val="Q&amp;A Comercial"/>
      <sheetName val="dr - modelo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tivo"/>
      <sheetName val="DR (2)"/>
      <sheetName val="Tickmarks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5"/>
  <sheetViews>
    <sheetView showGridLines="0" tabSelected="1" zoomScale="80" zoomScaleNormal="80" workbookViewId="0">
      <pane xSplit="3" ySplit="2" topLeftCell="D48" activePane="bottomRight" state="frozen"/>
      <selection pane="topRight" activeCell="D1" sqref="D1"/>
      <selection pane="bottomLeft" activeCell="A3" sqref="A3"/>
      <selection pane="bottomRight" activeCell="N72" sqref="N72"/>
    </sheetView>
  </sheetViews>
  <sheetFormatPr defaultRowHeight="15.75" x14ac:dyDescent="0.2"/>
  <cols>
    <col min="1" max="1" width="4.85546875" style="4" customWidth="1"/>
    <col min="2" max="2" width="31.7109375" style="3" customWidth="1"/>
    <col min="3" max="3" width="14.140625" style="3" customWidth="1"/>
    <col min="4" max="4" width="3" style="3" customWidth="1"/>
    <col min="5" max="6" width="21.7109375" style="3" customWidth="1"/>
    <col min="7" max="7" width="25.42578125" style="3" customWidth="1"/>
    <col min="8" max="8" width="21.7109375" style="3" customWidth="1"/>
    <col min="9" max="9" width="3.7109375" style="3" customWidth="1"/>
    <col min="10" max="12" width="21.7109375" style="3" customWidth="1"/>
    <col min="13" max="13" width="4.7109375" style="3" customWidth="1"/>
    <col min="14" max="16" width="19.7109375" style="3" customWidth="1"/>
    <col min="17" max="17" width="18.140625" style="3" customWidth="1"/>
    <col min="18" max="16384" width="9.140625" style="4"/>
  </cols>
  <sheetData>
    <row r="2" spans="2:17" ht="35.25" customHeight="1" x14ac:dyDescent="0.2">
      <c r="B2" s="67" t="s">
        <v>0</v>
      </c>
      <c r="C2" s="67"/>
      <c r="D2" s="8" t="s">
        <v>11</v>
      </c>
      <c r="E2" s="35" t="s">
        <v>7</v>
      </c>
      <c r="F2" s="35" t="s">
        <v>8</v>
      </c>
      <c r="G2" s="35" t="s">
        <v>9</v>
      </c>
      <c r="H2" s="35" t="s">
        <v>10</v>
      </c>
      <c r="I2" s="8" t="s">
        <v>11</v>
      </c>
      <c r="J2" s="35" t="s">
        <v>15</v>
      </c>
      <c r="K2" s="35" t="s">
        <v>16</v>
      </c>
      <c r="L2" s="35" t="s">
        <v>17</v>
      </c>
      <c r="M2" s="8" t="s">
        <v>11</v>
      </c>
      <c r="N2" s="35" t="s">
        <v>1</v>
      </c>
      <c r="O2" s="35" t="s">
        <v>5</v>
      </c>
      <c r="P2" s="35" t="s">
        <v>2</v>
      </c>
      <c r="Q2" s="35" t="s">
        <v>6</v>
      </c>
    </row>
    <row r="3" spans="2:17" s="12" customFormat="1" ht="15" customHeight="1" x14ac:dyDescent="0.2">
      <c r="C3" s="9"/>
      <c r="D3" s="10"/>
      <c r="E3" s="11"/>
      <c r="F3" s="11"/>
      <c r="G3" s="11"/>
      <c r="H3" s="11"/>
      <c r="I3" s="11"/>
      <c r="J3" s="11"/>
      <c r="K3" s="11"/>
      <c r="L3" s="32"/>
      <c r="M3" s="11"/>
      <c r="N3" s="11"/>
      <c r="O3" s="11"/>
      <c r="P3" s="11"/>
      <c r="Q3" s="11"/>
    </row>
    <row r="4" spans="2:17" s="12" customFormat="1" x14ac:dyDescent="0.2">
      <c r="B4" s="65">
        <v>2006</v>
      </c>
      <c r="C4" s="66"/>
      <c r="D4" s="10"/>
      <c r="E4" s="11"/>
      <c r="F4" s="11"/>
      <c r="G4" s="11"/>
      <c r="H4" s="11"/>
      <c r="I4" s="11"/>
      <c r="J4" s="11"/>
      <c r="K4" s="11"/>
      <c r="L4" s="32"/>
      <c r="M4" s="11"/>
      <c r="N4" s="11"/>
      <c r="O4" s="11"/>
      <c r="P4" s="11"/>
      <c r="Q4" s="11"/>
    </row>
    <row r="5" spans="2:17" ht="16.5" thickBot="1" x14ac:dyDescent="0.25">
      <c r="B5" s="19" t="s">
        <v>12</v>
      </c>
      <c r="C5" s="14"/>
      <c r="D5" s="15"/>
      <c r="E5" s="23">
        <v>48621.516409999997</v>
      </c>
      <c r="F5" s="20">
        <v>0.73</v>
      </c>
      <c r="G5" s="23">
        <v>81598.646699999998</v>
      </c>
      <c r="H5" s="20">
        <v>0.81</v>
      </c>
      <c r="I5" s="13"/>
      <c r="J5" s="23">
        <v>130220.16310999999</v>
      </c>
      <c r="K5" s="23"/>
      <c r="L5" s="33"/>
      <c r="M5" s="13"/>
      <c r="N5" s="29">
        <v>39147</v>
      </c>
      <c r="O5" s="29">
        <v>39191</v>
      </c>
      <c r="P5" s="29">
        <v>39192</v>
      </c>
      <c r="Q5" s="29">
        <v>39205</v>
      </c>
    </row>
    <row r="6" spans="2:17" s="28" customFormat="1" ht="23.25" customHeight="1" thickTop="1" x14ac:dyDescent="0.2">
      <c r="B6" s="16" t="s">
        <v>18</v>
      </c>
      <c r="C6" s="16"/>
      <c r="D6" s="7"/>
      <c r="E6" s="26">
        <f>E5</f>
        <v>48621.516409999997</v>
      </c>
      <c r="F6" s="27">
        <f>F5</f>
        <v>0.73</v>
      </c>
      <c r="G6" s="26">
        <f>G5</f>
        <v>81598.646699999998</v>
      </c>
      <c r="H6" s="27">
        <f>H5</f>
        <v>0.81</v>
      </c>
      <c r="I6" s="5"/>
      <c r="J6" s="26">
        <f>J5</f>
        <v>130220.16310999999</v>
      </c>
      <c r="K6" s="26">
        <v>373371.05638999998</v>
      </c>
      <c r="L6" s="34">
        <f>J6/K6</f>
        <v>0.34876876737328077</v>
      </c>
      <c r="M6" s="5"/>
      <c r="N6" s="5"/>
      <c r="O6" s="5"/>
      <c r="P6" s="5"/>
      <c r="Q6" s="5"/>
    </row>
    <row r="7" spans="2:17" x14ac:dyDescent="0.2">
      <c r="B7" s="6"/>
      <c r="C7" s="6"/>
      <c r="D7" s="2"/>
      <c r="E7" s="24"/>
      <c r="F7" s="21"/>
      <c r="G7" s="24"/>
      <c r="H7" s="21"/>
      <c r="J7" s="24"/>
      <c r="K7" s="24"/>
      <c r="L7" s="40"/>
    </row>
    <row r="8" spans="2:17" s="12" customFormat="1" x14ac:dyDescent="0.2">
      <c r="B8" s="65">
        <v>2007</v>
      </c>
      <c r="C8" s="66"/>
      <c r="D8" s="10"/>
      <c r="E8" s="25"/>
      <c r="F8" s="22"/>
      <c r="G8" s="25"/>
      <c r="H8" s="22"/>
      <c r="I8" s="11"/>
      <c r="J8" s="25"/>
      <c r="K8" s="25"/>
      <c r="L8" s="41"/>
      <c r="M8" s="11"/>
      <c r="N8" s="11"/>
      <c r="O8" s="11"/>
      <c r="P8" s="11"/>
      <c r="Q8" s="11"/>
    </row>
    <row r="9" spans="2:17" x14ac:dyDescent="0.2">
      <c r="B9" s="18" t="s">
        <v>13</v>
      </c>
      <c r="C9" s="6"/>
      <c r="D9" s="2"/>
      <c r="E9" s="24">
        <v>183143.08806948198</v>
      </c>
      <c r="F9" s="21">
        <v>2.7496973389999999</v>
      </c>
      <c r="G9" s="24">
        <v>304702.14796845731</v>
      </c>
      <c r="H9" s="21">
        <v>3.0246670727499998</v>
      </c>
      <c r="J9" s="24">
        <v>487845.23603793932</v>
      </c>
      <c r="K9" s="24"/>
      <c r="L9" s="40"/>
      <c r="N9" s="30">
        <v>39304</v>
      </c>
      <c r="O9" s="30">
        <v>39318</v>
      </c>
      <c r="P9" s="30">
        <v>39321</v>
      </c>
      <c r="Q9" s="30">
        <v>39328</v>
      </c>
    </row>
    <row r="10" spans="2:17" x14ac:dyDescent="0.2">
      <c r="B10" s="18" t="s">
        <v>14</v>
      </c>
      <c r="C10" s="6"/>
      <c r="D10" s="2"/>
      <c r="E10" s="24">
        <v>59839.983801480856</v>
      </c>
      <c r="F10" s="21">
        <v>0.89843327399999995</v>
      </c>
      <c r="G10" s="24">
        <v>99558.065788240128</v>
      </c>
      <c r="H10" s="21">
        <v>0.988276602</v>
      </c>
      <c r="J10" s="24">
        <v>159398.04958972099</v>
      </c>
      <c r="K10" s="24"/>
      <c r="L10" s="40"/>
      <c r="N10" s="30">
        <v>39525</v>
      </c>
      <c r="O10" s="30">
        <v>39561</v>
      </c>
      <c r="P10" s="30">
        <v>39927</v>
      </c>
      <c r="Q10" s="30">
        <v>39584</v>
      </c>
    </row>
    <row r="11" spans="2:17" ht="16.5" thickBot="1" x14ac:dyDescent="0.25">
      <c r="B11" s="19" t="s">
        <v>19</v>
      </c>
      <c r="C11" s="14"/>
      <c r="D11" s="15"/>
      <c r="E11" s="23">
        <v>25449.106976919691</v>
      </c>
      <c r="F11" s="20">
        <v>0.38209108775</v>
      </c>
      <c r="G11" s="23">
        <v>42340.650916227256</v>
      </c>
      <c r="H11" s="20">
        <v>0.4203001965</v>
      </c>
      <c r="I11" s="13"/>
      <c r="J11" s="23">
        <v>67789.757893146947</v>
      </c>
      <c r="K11" s="23"/>
      <c r="L11" s="42"/>
      <c r="M11" s="13"/>
      <c r="N11" s="29">
        <v>39436</v>
      </c>
      <c r="O11" s="29">
        <v>39436</v>
      </c>
      <c r="P11" s="29">
        <v>39437</v>
      </c>
      <c r="Q11" s="29">
        <v>39584</v>
      </c>
    </row>
    <row r="12" spans="2:17" s="28" customFormat="1" ht="23.25" customHeight="1" thickTop="1" x14ac:dyDescent="0.2">
      <c r="B12" s="16" t="s">
        <v>18</v>
      </c>
      <c r="C12" s="16"/>
      <c r="D12" s="7"/>
      <c r="E12" s="26">
        <f>SUM(E9:E11)</f>
        <v>268432.17884788255</v>
      </c>
      <c r="F12" s="27">
        <f>SUM(F9:F11)</f>
        <v>4.0302217007499994</v>
      </c>
      <c r="G12" s="26">
        <f>SUM(G9:G11)</f>
        <v>446600.86467292468</v>
      </c>
      <c r="H12" s="27">
        <f>SUM(H9:H11)</f>
        <v>4.4332438712500002</v>
      </c>
      <c r="I12" s="5"/>
      <c r="J12" s="26">
        <f>SUM(J9:J11)</f>
        <v>715033.04352080729</v>
      </c>
      <c r="K12" s="26">
        <v>712631.21429000003</v>
      </c>
      <c r="L12" s="34">
        <f>J12/K12</f>
        <v>1.003370367705827</v>
      </c>
      <c r="M12" s="5"/>
      <c r="N12" s="5"/>
      <c r="O12" s="5"/>
      <c r="P12" s="5"/>
      <c r="Q12" s="5"/>
    </row>
    <row r="13" spans="2:17" x14ac:dyDescent="0.2">
      <c r="B13" s="6"/>
      <c r="C13" s="6"/>
      <c r="D13" s="2"/>
      <c r="E13" s="24"/>
      <c r="F13" s="21"/>
      <c r="G13" s="24"/>
      <c r="H13" s="21"/>
      <c r="J13" s="24"/>
      <c r="K13" s="24"/>
      <c r="L13" s="40"/>
    </row>
    <row r="14" spans="2:17" s="12" customFormat="1" x14ac:dyDescent="0.2">
      <c r="B14" s="65">
        <v>2008</v>
      </c>
      <c r="C14" s="66"/>
      <c r="D14" s="10"/>
      <c r="E14" s="25"/>
      <c r="F14" s="22"/>
      <c r="G14" s="25"/>
      <c r="H14" s="22"/>
      <c r="I14" s="11"/>
      <c r="J14" s="25"/>
      <c r="K14" s="25"/>
      <c r="L14" s="41"/>
      <c r="M14" s="11"/>
      <c r="N14" s="11"/>
      <c r="O14" s="11"/>
      <c r="P14" s="11"/>
      <c r="Q14" s="11"/>
    </row>
    <row r="15" spans="2:17" x14ac:dyDescent="0.2">
      <c r="B15" s="18" t="s">
        <v>13</v>
      </c>
      <c r="D15" s="1"/>
      <c r="E15" s="24">
        <v>134950.08840271118</v>
      </c>
      <c r="F15" s="21">
        <v>2.0261310589999999</v>
      </c>
      <c r="G15" s="24">
        <v>224521.61445002657</v>
      </c>
      <c r="H15" s="21">
        <v>2.2287441650000002</v>
      </c>
      <c r="J15" s="24">
        <v>359471.70285273774</v>
      </c>
      <c r="K15" s="24"/>
      <c r="L15" s="40"/>
      <c r="N15" s="30">
        <v>39672</v>
      </c>
      <c r="O15" s="30">
        <v>39673</v>
      </c>
      <c r="P15" s="30">
        <v>39674</v>
      </c>
      <c r="Q15" s="30">
        <v>39688</v>
      </c>
    </row>
    <row r="16" spans="2:17" x14ac:dyDescent="0.2">
      <c r="B16" s="68" t="s">
        <v>14</v>
      </c>
      <c r="C16" s="1" t="s">
        <v>3</v>
      </c>
      <c r="D16" s="1"/>
      <c r="E16" s="24">
        <v>115380.91626335603</v>
      </c>
      <c r="F16" s="21">
        <v>1.7323208960000001</v>
      </c>
      <c r="G16" s="24">
        <v>191963.63564536304</v>
      </c>
      <c r="H16" s="21">
        <v>1.905552986</v>
      </c>
      <c r="J16" s="24">
        <v>307344.55190871906</v>
      </c>
      <c r="K16" s="24"/>
      <c r="L16" s="40"/>
      <c r="N16" s="30">
        <v>39930</v>
      </c>
      <c r="O16" s="30">
        <v>39930</v>
      </c>
      <c r="P16" s="30">
        <v>39931</v>
      </c>
      <c r="Q16" s="30">
        <v>39947</v>
      </c>
    </row>
    <row r="17" spans="2:17" x14ac:dyDescent="0.2">
      <c r="B17" s="68"/>
      <c r="C17" s="1" t="s">
        <v>4</v>
      </c>
      <c r="D17" s="1"/>
      <c r="E17" s="24">
        <v>115380.91626335603</v>
      </c>
      <c r="F17" s="21">
        <v>1.7323208960000001</v>
      </c>
      <c r="G17" s="24">
        <v>191963.63564536304</v>
      </c>
      <c r="H17" s="21">
        <v>1.905552986</v>
      </c>
      <c r="J17" s="24">
        <v>307344.55190871906</v>
      </c>
      <c r="K17" s="24"/>
      <c r="L17" s="40"/>
      <c r="N17" s="30">
        <v>39930</v>
      </c>
      <c r="O17" s="30">
        <v>39930</v>
      </c>
      <c r="P17" s="30">
        <v>39931</v>
      </c>
      <c r="Q17" s="30">
        <v>40157</v>
      </c>
    </row>
    <row r="18" spans="2:17" ht="16.5" thickBot="1" x14ac:dyDescent="0.25">
      <c r="B18" s="19" t="s">
        <v>19</v>
      </c>
      <c r="C18" s="14"/>
      <c r="D18" s="15"/>
      <c r="E18" s="23">
        <v>25833.403932931215</v>
      </c>
      <c r="F18" s="20">
        <v>0.38786089499999998</v>
      </c>
      <c r="G18" s="23">
        <v>42980.020386464879</v>
      </c>
      <c r="H18" s="20">
        <v>0.42664698400000001</v>
      </c>
      <c r="I18" s="13"/>
      <c r="J18" s="23">
        <v>68813.424319396087</v>
      </c>
      <c r="K18" s="23"/>
      <c r="L18" s="42"/>
      <c r="M18" s="13"/>
      <c r="N18" s="29">
        <v>39801</v>
      </c>
      <c r="O18" s="29">
        <v>39801</v>
      </c>
      <c r="P18" s="29">
        <v>39804</v>
      </c>
      <c r="Q18" s="29">
        <v>39947</v>
      </c>
    </row>
    <row r="19" spans="2:17" s="28" customFormat="1" ht="23.25" customHeight="1" thickTop="1" x14ac:dyDescent="0.2">
      <c r="B19" s="16" t="s">
        <v>18</v>
      </c>
      <c r="C19" s="16"/>
      <c r="D19" s="7"/>
      <c r="E19" s="26">
        <f>SUM(E15:E18)</f>
        <v>391545.32486235444</v>
      </c>
      <c r="F19" s="27">
        <f>SUM(F15:F18)</f>
        <v>5.8786337460000002</v>
      </c>
      <c r="G19" s="26">
        <f>SUM(G15:G18)</f>
        <v>651428.90612721757</v>
      </c>
      <c r="H19" s="27">
        <f>SUM(H15:H18)</f>
        <v>6.4664971209999997</v>
      </c>
      <c r="I19" s="5"/>
      <c r="J19" s="26">
        <f>SUM(J15:J18)</f>
        <v>1042974.2309895719</v>
      </c>
      <c r="K19" s="26">
        <v>1027968.83657</v>
      </c>
      <c r="L19" s="34">
        <f>J19/K19</f>
        <v>1.0145971296850205</v>
      </c>
      <c r="M19" s="5"/>
      <c r="N19" s="5"/>
      <c r="O19" s="5"/>
      <c r="P19" s="5"/>
      <c r="Q19" s="5"/>
    </row>
    <row r="20" spans="2:17" x14ac:dyDescent="0.2">
      <c r="B20" s="6"/>
      <c r="C20" s="6"/>
      <c r="D20" s="2"/>
      <c r="E20" s="24"/>
      <c r="F20" s="21"/>
      <c r="G20" s="24"/>
      <c r="H20" s="21"/>
      <c r="J20" s="24"/>
      <c r="K20" s="24"/>
      <c r="L20" s="40"/>
    </row>
    <row r="21" spans="2:17" s="12" customFormat="1" x14ac:dyDescent="0.2">
      <c r="B21" s="65">
        <v>2009</v>
      </c>
      <c r="C21" s="66"/>
      <c r="D21" s="10"/>
      <c r="E21" s="25"/>
      <c r="F21" s="22"/>
      <c r="G21" s="25"/>
      <c r="H21" s="22"/>
      <c r="I21" s="11"/>
      <c r="J21" s="25"/>
      <c r="K21" s="25"/>
      <c r="L21" s="41"/>
      <c r="M21" s="11"/>
      <c r="N21" s="11"/>
      <c r="O21" s="11"/>
      <c r="P21" s="11"/>
      <c r="Q21" s="11"/>
    </row>
    <row r="22" spans="2:17" x14ac:dyDescent="0.2">
      <c r="B22" s="18" t="s">
        <v>13</v>
      </c>
      <c r="D22" s="1"/>
      <c r="E22" s="24">
        <v>121153.33275981872</v>
      </c>
      <c r="F22" s="21">
        <v>1.818987548</v>
      </c>
      <c r="G22" s="24">
        <v>201567.42533995822</v>
      </c>
      <c r="H22" s="21">
        <v>2.0008863030000001</v>
      </c>
      <c r="J22" s="24">
        <v>322720.75809977693</v>
      </c>
      <c r="K22" s="24"/>
      <c r="L22" s="40"/>
      <c r="N22" s="30">
        <v>40038</v>
      </c>
      <c r="O22" s="30">
        <v>40038</v>
      </c>
      <c r="P22" s="30">
        <v>40039</v>
      </c>
      <c r="Q22" s="30">
        <v>40080</v>
      </c>
    </row>
    <row r="23" spans="2:17" x14ac:dyDescent="0.2">
      <c r="B23" s="68" t="s">
        <v>14</v>
      </c>
      <c r="C23" s="1" t="s">
        <v>3</v>
      </c>
      <c r="D23" s="1"/>
      <c r="E23" s="24">
        <v>161127.51799117905</v>
      </c>
      <c r="F23" s="21">
        <v>2.4191571307999999</v>
      </c>
      <c r="G23" s="24">
        <v>268074.00348666729</v>
      </c>
      <c r="H23" s="21">
        <v>2.6610728438</v>
      </c>
      <c r="J23" s="24">
        <v>429201.52147784631</v>
      </c>
      <c r="K23" s="24"/>
      <c r="L23" s="40"/>
      <c r="N23" s="30">
        <v>40248</v>
      </c>
      <c r="O23" s="30">
        <v>40248</v>
      </c>
      <c r="P23" s="30">
        <v>40249</v>
      </c>
      <c r="Q23" s="30">
        <v>40317</v>
      </c>
    </row>
    <row r="24" spans="2:17" x14ac:dyDescent="0.2">
      <c r="B24" s="68"/>
      <c r="C24" s="1" t="s">
        <v>4</v>
      </c>
      <c r="D24" s="1"/>
      <c r="E24" s="24">
        <v>96524.176794385174</v>
      </c>
      <c r="F24" s="21">
        <v>1.4492071466000001</v>
      </c>
      <c r="G24" s="24">
        <v>160590.95819837711</v>
      </c>
      <c r="H24" s="21">
        <v>1.5941278612000001</v>
      </c>
      <c r="J24" s="24">
        <v>257115.13499276229</v>
      </c>
      <c r="K24" s="24"/>
      <c r="L24" s="40"/>
      <c r="N24" s="30">
        <v>40248</v>
      </c>
      <c r="O24" s="30">
        <v>40248</v>
      </c>
      <c r="P24" s="30">
        <v>40249</v>
      </c>
      <c r="Q24" s="30">
        <v>40436</v>
      </c>
    </row>
    <row r="25" spans="2:17" ht="16.5" thickBot="1" x14ac:dyDescent="0.25">
      <c r="B25" s="19" t="s">
        <v>19</v>
      </c>
      <c r="C25" s="14"/>
      <c r="D25" s="15"/>
      <c r="E25" s="23">
        <v>26578.617622647569</v>
      </c>
      <c r="F25" s="20">
        <v>0.3990494805</v>
      </c>
      <c r="G25" s="23">
        <v>44219.860899471489</v>
      </c>
      <c r="H25" s="20">
        <v>0.43895442849999999</v>
      </c>
      <c r="I25" s="13"/>
      <c r="J25" s="23">
        <v>70798.478522119054</v>
      </c>
      <c r="K25" s="23"/>
      <c r="L25" s="42"/>
      <c r="M25" s="13"/>
      <c r="N25" s="29">
        <v>40163</v>
      </c>
      <c r="O25" s="29">
        <v>40163</v>
      </c>
      <c r="P25" s="29">
        <v>40164</v>
      </c>
      <c r="Q25" s="29">
        <v>40317</v>
      </c>
    </row>
    <row r="26" spans="2:17" s="28" customFormat="1" ht="23.25" customHeight="1" thickTop="1" x14ac:dyDescent="0.2">
      <c r="B26" s="16" t="s">
        <v>18</v>
      </c>
      <c r="C26" s="16"/>
      <c r="D26" s="7"/>
      <c r="E26" s="26">
        <f>SUM(E22:E25)</f>
        <v>405383.64516803052</v>
      </c>
      <c r="F26" s="27">
        <f t="shared" ref="F26:H26" si="0">SUM(F22:F25)</f>
        <v>6.0864013058999991</v>
      </c>
      <c r="G26" s="26">
        <f t="shared" si="0"/>
        <v>674452.24792447407</v>
      </c>
      <c r="H26" s="27">
        <f t="shared" si="0"/>
        <v>6.6950414364999995</v>
      </c>
      <c r="I26" s="5"/>
      <c r="J26" s="26">
        <f>SUM(J22:J25)</f>
        <v>1079835.8930925047</v>
      </c>
      <c r="K26" s="26">
        <v>1063193.67243</v>
      </c>
      <c r="L26" s="34">
        <f>J26/K26</f>
        <v>1.0156530471296614</v>
      </c>
      <c r="M26" s="5"/>
      <c r="N26" s="5"/>
      <c r="O26" s="5"/>
      <c r="P26" s="5"/>
      <c r="Q26" s="5"/>
    </row>
    <row r="27" spans="2:17" x14ac:dyDescent="0.2">
      <c r="B27" s="6"/>
      <c r="C27" s="6"/>
      <c r="D27" s="2"/>
      <c r="E27" s="24"/>
      <c r="F27" s="21"/>
      <c r="G27" s="24"/>
      <c r="H27" s="21"/>
      <c r="J27" s="24"/>
      <c r="K27" s="24"/>
      <c r="L27" s="40"/>
    </row>
    <row r="28" spans="2:17" s="12" customFormat="1" x14ac:dyDescent="0.2">
      <c r="B28" s="65">
        <v>2010</v>
      </c>
      <c r="C28" s="66"/>
      <c r="D28" s="10"/>
      <c r="E28" s="25"/>
      <c r="F28" s="22"/>
      <c r="G28" s="25"/>
      <c r="H28" s="22"/>
      <c r="I28" s="11"/>
      <c r="J28" s="25"/>
      <c r="K28" s="25"/>
      <c r="L28" s="41"/>
      <c r="M28" s="11"/>
      <c r="N28" s="11"/>
      <c r="O28" s="11"/>
      <c r="P28" s="11"/>
      <c r="Q28" s="11"/>
    </row>
    <row r="29" spans="2:17" x14ac:dyDescent="0.2">
      <c r="B29" s="68" t="s">
        <v>13</v>
      </c>
      <c r="C29" s="1" t="s">
        <v>3</v>
      </c>
      <c r="D29" s="1"/>
      <c r="E29" s="24">
        <v>117414.90295673787</v>
      </c>
      <c r="F29" s="21">
        <v>1.7628590280000001</v>
      </c>
      <c r="G29" s="24">
        <v>195347.65694415418</v>
      </c>
      <c r="H29" s="21">
        <v>1.939144931</v>
      </c>
      <c r="J29" s="24">
        <v>312762.55990089208</v>
      </c>
      <c r="K29" s="24"/>
      <c r="L29" s="40"/>
      <c r="N29" s="30">
        <v>40395</v>
      </c>
      <c r="O29" s="30">
        <v>40395</v>
      </c>
      <c r="P29" s="30">
        <v>40396</v>
      </c>
      <c r="Q29" s="30">
        <v>40436</v>
      </c>
    </row>
    <row r="30" spans="2:17" x14ac:dyDescent="0.2">
      <c r="B30" s="68"/>
      <c r="C30" s="1" t="s">
        <v>4</v>
      </c>
      <c r="D30" s="1"/>
      <c r="E30" s="24">
        <v>117414.90295673787</v>
      </c>
      <c r="F30" s="21">
        <v>1.7628590280000001</v>
      </c>
      <c r="G30" s="24">
        <v>195347.65694415418</v>
      </c>
      <c r="H30" s="21">
        <v>1.939144931</v>
      </c>
      <c r="J30" s="24">
        <v>312762.55990089208</v>
      </c>
      <c r="K30" s="24"/>
      <c r="L30" s="40"/>
      <c r="N30" s="30">
        <v>40395</v>
      </c>
      <c r="O30" s="30">
        <v>40395</v>
      </c>
      <c r="P30" s="30">
        <v>40396</v>
      </c>
      <c r="Q30" s="30">
        <v>40519</v>
      </c>
    </row>
    <row r="31" spans="2:17" x14ac:dyDescent="0.2">
      <c r="B31" s="18" t="s">
        <v>14</v>
      </c>
      <c r="D31" s="1"/>
      <c r="E31" s="24">
        <v>316703.00732564606</v>
      </c>
      <c r="F31" s="21">
        <v>4.7549564970000002</v>
      </c>
      <c r="G31" s="24">
        <v>526910.88486754429</v>
      </c>
      <c r="H31" s="21">
        <v>5.2304521460000002</v>
      </c>
      <c r="J31" s="24">
        <v>843613.89222000004</v>
      </c>
      <c r="K31" s="24"/>
      <c r="L31" s="40"/>
      <c r="N31" s="30">
        <v>40662</v>
      </c>
      <c r="O31" s="30">
        <v>40662</v>
      </c>
      <c r="P31" s="30">
        <v>40663</v>
      </c>
      <c r="Q31" s="30">
        <v>40680</v>
      </c>
    </row>
    <row r="32" spans="2:17" ht="16.5" thickBot="1" x14ac:dyDescent="0.25">
      <c r="B32" s="19" t="s">
        <v>19</v>
      </c>
      <c r="C32" s="14"/>
      <c r="D32" s="15"/>
      <c r="E32" s="23">
        <v>27316.685561288221</v>
      </c>
      <c r="F32" s="20">
        <v>0.41013078019999999</v>
      </c>
      <c r="G32" s="23">
        <v>45447.812711279876</v>
      </c>
      <c r="H32" s="20">
        <v>0.45114385820000003</v>
      </c>
      <c r="I32" s="13"/>
      <c r="J32" s="23">
        <v>72764.498269999996</v>
      </c>
      <c r="K32" s="23"/>
      <c r="L32" s="42"/>
      <c r="M32" s="13"/>
      <c r="N32" s="29">
        <v>40514</v>
      </c>
      <c r="O32" s="29">
        <v>40514</v>
      </c>
      <c r="P32" s="29">
        <v>40515</v>
      </c>
      <c r="Q32" s="29">
        <v>40680</v>
      </c>
    </row>
    <row r="33" spans="2:17" s="28" customFormat="1" ht="23.25" customHeight="1" thickTop="1" x14ac:dyDescent="0.2">
      <c r="B33" s="16" t="s">
        <v>18</v>
      </c>
      <c r="C33" s="16"/>
      <c r="D33" s="7"/>
      <c r="E33" s="26">
        <f>SUM(E29:E32)</f>
        <v>578849.49880041007</v>
      </c>
      <c r="F33" s="27">
        <f>SUM(F29:F32)</f>
        <v>8.6908053332000001</v>
      </c>
      <c r="G33" s="26">
        <f>SUM(G29:G32)</f>
        <v>963054.01146713248</v>
      </c>
      <c r="H33" s="27">
        <f>SUM(H29:H32)</f>
        <v>9.5598858662000001</v>
      </c>
      <c r="I33" s="5"/>
      <c r="J33" s="26">
        <f>SUM(J29:J32)</f>
        <v>1541903.5102917843</v>
      </c>
      <c r="K33" s="26">
        <v>1347688.1441600001</v>
      </c>
      <c r="L33" s="34">
        <f>J33/K33</f>
        <v>1.144110020536566</v>
      </c>
      <c r="M33" s="5"/>
      <c r="N33" s="5"/>
      <c r="O33" s="5"/>
      <c r="P33" s="5"/>
      <c r="Q33" s="5"/>
    </row>
    <row r="34" spans="2:17" x14ac:dyDescent="0.2">
      <c r="B34" s="6"/>
      <c r="C34" s="6"/>
      <c r="D34" s="2"/>
      <c r="E34" s="24"/>
      <c r="F34" s="21"/>
      <c r="G34" s="24"/>
      <c r="H34" s="21"/>
      <c r="J34" s="24"/>
      <c r="K34" s="24"/>
      <c r="L34" s="40"/>
    </row>
    <row r="35" spans="2:17" s="12" customFormat="1" x14ac:dyDescent="0.2">
      <c r="B35" s="65">
        <v>2011</v>
      </c>
      <c r="C35" s="66"/>
      <c r="D35" s="10"/>
      <c r="E35" s="25"/>
      <c r="F35" s="22"/>
      <c r="G35" s="25"/>
      <c r="H35" s="22"/>
      <c r="I35" s="11"/>
      <c r="J35" s="25"/>
      <c r="K35" s="25"/>
      <c r="L35" s="41"/>
      <c r="M35" s="11"/>
      <c r="N35" s="11"/>
      <c r="O35" s="11"/>
      <c r="P35" s="11"/>
      <c r="Q35" s="11"/>
    </row>
    <row r="36" spans="2:17" s="12" customFormat="1" x14ac:dyDescent="0.2">
      <c r="B36" s="18" t="s">
        <v>13</v>
      </c>
      <c r="C36" s="17"/>
      <c r="D36" s="10"/>
      <c r="E36" s="25">
        <v>109237.61124305775</v>
      </c>
      <c r="F36" s="52">
        <v>1.6400857499999999</v>
      </c>
      <c r="G36" s="25">
        <v>181742.78449277778</v>
      </c>
      <c r="H36" s="52">
        <v>1.8040943250000001</v>
      </c>
      <c r="I36" s="11"/>
      <c r="J36" s="25">
        <v>290980.39566000004</v>
      </c>
      <c r="K36" s="25"/>
      <c r="L36" s="41"/>
      <c r="M36" s="11"/>
      <c r="N36" s="31">
        <v>40765</v>
      </c>
      <c r="O36" s="31">
        <v>40765</v>
      </c>
      <c r="P36" s="31">
        <v>40766</v>
      </c>
      <c r="Q36" s="31">
        <v>40808</v>
      </c>
    </row>
    <row r="37" spans="2:17" x14ac:dyDescent="0.2">
      <c r="B37" s="18" t="s">
        <v>14</v>
      </c>
      <c r="D37" s="1"/>
      <c r="E37" s="25">
        <v>205370.18492125801</v>
      </c>
      <c r="F37" s="52">
        <v>3.0834133970000002</v>
      </c>
      <c r="G37" s="25">
        <v>341682.21801874205</v>
      </c>
      <c r="H37" s="52">
        <v>3.3917547369999999</v>
      </c>
      <c r="I37" s="11"/>
      <c r="J37" s="25">
        <v>547052.40294000006</v>
      </c>
      <c r="K37" s="25"/>
      <c r="L37" s="41"/>
      <c r="M37" s="11"/>
      <c r="N37" s="31">
        <v>41015</v>
      </c>
      <c r="O37" s="31">
        <v>41015</v>
      </c>
      <c r="P37" s="31">
        <v>41016</v>
      </c>
      <c r="Q37" s="31">
        <v>41044</v>
      </c>
    </row>
    <row r="38" spans="2:17" ht="16.5" thickBot="1" x14ac:dyDescent="0.25">
      <c r="B38" s="19" t="s">
        <v>19</v>
      </c>
      <c r="C38" s="14"/>
      <c r="D38" s="15"/>
      <c r="E38" s="47">
        <v>27419.772174388199</v>
      </c>
      <c r="F38" s="53">
        <v>0.41167851500000002</v>
      </c>
      <c r="G38" s="47">
        <v>45619.321854384791</v>
      </c>
      <c r="H38" s="53">
        <v>0.45284636700000003</v>
      </c>
      <c r="I38" s="48"/>
      <c r="J38" s="47">
        <f>73039094.03/1000</f>
        <v>73039.094030000007</v>
      </c>
      <c r="K38" s="47"/>
      <c r="L38" s="49"/>
      <c r="M38" s="48"/>
      <c r="N38" s="50">
        <v>40884</v>
      </c>
      <c r="O38" s="50">
        <v>40884</v>
      </c>
      <c r="P38" s="50">
        <v>40885</v>
      </c>
      <c r="Q38" s="50">
        <v>41044</v>
      </c>
    </row>
    <row r="39" spans="2:17" s="28" customFormat="1" ht="23.25" customHeight="1" thickTop="1" x14ac:dyDescent="0.2">
      <c r="B39" s="16" t="s">
        <v>18</v>
      </c>
      <c r="C39" s="16"/>
      <c r="D39" s="7"/>
      <c r="E39" s="26">
        <f>SUM(E36:E38)</f>
        <v>342027.56833870395</v>
      </c>
      <c r="F39" s="27">
        <f>SUM(F36:F38)</f>
        <v>5.1351776620000003</v>
      </c>
      <c r="G39" s="26">
        <f>SUM(G36:G38)</f>
        <v>569044.32436590455</v>
      </c>
      <c r="H39" s="27">
        <f>SUM(H36:H38)</f>
        <v>5.648695429</v>
      </c>
      <c r="I39" s="5"/>
      <c r="J39" s="26">
        <f>SUM(J36:J38)</f>
        <v>911071.89263000013</v>
      </c>
      <c r="K39" s="26">
        <v>1572104.9909999999</v>
      </c>
      <c r="L39" s="34">
        <f>J39/K39</f>
        <v>0.57952356734805388</v>
      </c>
      <c r="M39" s="5"/>
      <c r="N39" s="5"/>
      <c r="O39" s="5"/>
      <c r="P39" s="5"/>
      <c r="Q39" s="5"/>
    </row>
    <row r="40" spans="2:17" x14ac:dyDescent="0.2">
      <c r="B40" s="6"/>
      <c r="C40" s="6"/>
      <c r="D40" s="2"/>
      <c r="E40" s="25"/>
      <c r="F40" s="52">
        <v>3.0834133951791736</v>
      </c>
      <c r="G40" s="25"/>
      <c r="H40" s="55">
        <v>3.3917547384420197</v>
      </c>
      <c r="J40" s="24">
        <v>73039</v>
      </c>
      <c r="K40" s="24"/>
      <c r="L40" s="40"/>
    </row>
    <row r="41" spans="2:17" x14ac:dyDescent="0.2">
      <c r="B41" s="61"/>
      <c r="C41" s="63"/>
      <c r="D41" s="2"/>
      <c r="E41" s="25"/>
      <c r="F41" s="52">
        <v>0.41167851529999999</v>
      </c>
      <c r="G41" s="25"/>
      <c r="H41" s="52">
        <v>0.45284636690000002</v>
      </c>
      <c r="I41" s="11"/>
      <c r="J41" s="24"/>
      <c r="K41" s="24"/>
      <c r="L41" s="40"/>
    </row>
    <row r="42" spans="2:17" s="12" customFormat="1" x14ac:dyDescent="0.2">
      <c r="B42" s="69">
        <v>2012</v>
      </c>
      <c r="C42" s="70"/>
      <c r="D42" s="9"/>
      <c r="E42" s="25"/>
      <c r="F42" s="56"/>
      <c r="G42" s="25"/>
      <c r="H42" s="56"/>
      <c r="J42" s="57"/>
      <c r="K42" s="25"/>
      <c r="L42" s="40"/>
      <c r="M42" s="11"/>
      <c r="N42" s="11"/>
      <c r="O42" s="11"/>
      <c r="P42" s="11"/>
      <c r="Q42" s="11"/>
    </row>
    <row r="43" spans="2:17" x14ac:dyDescent="0.2">
      <c r="B43" s="62" t="s">
        <v>12</v>
      </c>
      <c r="C43" s="64"/>
      <c r="D43" s="2"/>
      <c r="E43" s="25">
        <v>202.002619052901</v>
      </c>
      <c r="F43" s="52">
        <v>3.0328529999999999E-3</v>
      </c>
      <c r="G43" s="25">
        <v>336.07943951165998</v>
      </c>
      <c r="H43" s="52">
        <v>3.3361380000000002E-3</v>
      </c>
      <c r="I43" s="11"/>
      <c r="J43" s="25">
        <v>538.08203000000003</v>
      </c>
      <c r="K43" s="25"/>
      <c r="L43" s="41"/>
      <c r="M43" s="11"/>
      <c r="N43" s="31">
        <v>41368</v>
      </c>
      <c r="O43" s="31">
        <v>41368</v>
      </c>
      <c r="P43" s="31">
        <v>41369</v>
      </c>
      <c r="Q43" s="31">
        <v>41603</v>
      </c>
    </row>
    <row r="44" spans="2:17" ht="16.5" thickBot="1" x14ac:dyDescent="0.25">
      <c r="B44" s="19" t="s">
        <v>19</v>
      </c>
      <c r="C44" s="14"/>
      <c r="D44" s="15"/>
      <c r="E44" s="47">
        <v>20391.698535988598</v>
      </c>
      <c r="F44" s="53">
        <v>0.30615951600000002</v>
      </c>
      <c r="G44" s="47">
        <v>33926.447344395703</v>
      </c>
      <c r="H44" s="53">
        <v>0.336775467</v>
      </c>
      <c r="I44" s="48"/>
      <c r="J44" s="47">
        <f>54318145.9/1000</f>
        <v>54318.145899999996</v>
      </c>
      <c r="K44" s="47"/>
      <c r="L44" s="49"/>
      <c r="M44" s="48"/>
      <c r="N44" s="50">
        <v>41263</v>
      </c>
      <c r="O44" s="50">
        <v>41263</v>
      </c>
      <c r="P44" s="50">
        <v>41264</v>
      </c>
      <c r="Q44" s="50">
        <v>41603</v>
      </c>
    </row>
    <row r="45" spans="2:17" s="28" customFormat="1" ht="23.25" customHeight="1" thickTop="1" x14ac:dyDescent="0.2">
      <c r="B45" s="16" t="s">
        <v>18</v>
      </c>
      <c r="C45" s="16"/>
      <c r="D45" s="7"/>
      <c r="E45" s="26">
        <f>SUM(E43:E44)</f>
        <v>20593.701155041501</v>
      </c>
      <c r="F45" s="27">
        <f>SUM(F43:F44)</f>
        <v>0.30919236900000002</v>
      </c>
      <c r="G45" s="26">
        <f>SUM(G43:G44)</f>
        <v>34262.526783907364</v>
      </c>
      <c r="H45" s="27">
        <f>SUM(H43:H44)</f>
        <v>0.34011160499999998</v>
      </c>
      <c r="I45" s="5"/>
      <c r="J45" s="26">
        <f>SUM(J43:J44)</f>
        <v>54856.227929999994</v>
      </c>
      <c r="K45" s="26">
        <v>107945.98463000001</v>
      </c>
      <c r="L45" s="34">
        <f>J45/K45</f>
        <v>0.50818219981064983</v>
      </c>
      <c r="M45" s="5"/>
      <c r="N45" s="5"/>
      <c r="O45" s="5"/>
      <c r="P45" s="5"/>
      <c r="Q45" s="5"/>
    </row>
    <row r="46" spans="2:17" x14ac:dyDescent="0.2">
      <c r="B46" s="6"/>
      <c r="C46" s="6"/>
      <c r="D46" s="2"/>
      <c r="E46" s="25"/>
      <c r="F46" s="52"/>
      <c r="G46" s="25"/>
      <c r="H46" s="55"/>
      <c r="J46" s="24">
        <v>54318.145880384298</v>
      </c>
      <c r="K46" s="24"/>
      <c r="L46" s="40"/>
    </row>
    <row r="47" spans="2:17" s="12" customFormat="1" x14ac:dyDescent="0.2">
      <c r="B47" s="65">
        <v>2013</v>
      </c>
      <c r="C47" s="66"/>
      <c r="D47" s="10"/>
      <c r="E47" s="25"/>
      <c r="F47" s="52"/>
      <c r="G47" s="25"/>
      <c r="H47" s="52"/>
      <c r="I47" s="11"/>
      <c r="J47" s="25"/>
      <c r="K47" s="25"/>
      <c r="L47" s="41"/>
      <c r="M47" s="11"/>
      <c r="N47" s="11"/>
      <c r="O47" s="11"/>
      <c r="P47" s="11"/>
      <c r="Q47" s="11"/>
    </row>
    <row r="48" spans="2:17" ht="16.5" thickBot="1" x14ac:dyDescent="0.25">
      <c r="B48" s="19" t="s">
        <v>12</v>
      </c>
      <c r="C48" s="14"/>
      <c r="D48" s="15"/>
      <c r="E48" s="47">
        <v>25907.746999999999</v>
      </c>
      <c r="F48" s="53">
        <v>0.38897708199999997</v>
      </c>
      <c r="G48" s="47">
        <v>43103.707999999999</v>
      </c>
      <c r="H48" s="53">
        <v>0.42787479</v>
      </c>
      <c r="I48" s="48"/>
      <c r="J48" s="47">
        <f>69011455.82/1000</f>
        <v>69011.455819999988</v>
      </c>
      <c r="K48" s="47"/>
      <c r="L48" s="49"/>
      <c r="M48" s="48"/>
      <c r="N48" s="50">
        <v>41754</v>
      </c>
      <c r="O48" s="50">
        <v>41754</v>
      </c>
      <c r="P48" s="50">
        <v>41757</v>
      </c>
      <c r="Q48" s="50">
        <v>41968</v>
      </c>
    </row>
    <row r="49" spans="2:17" s="28" customFormat="1" ht="23.25" customHeight="1" thickTop="1" x14ac:dyDescent="0.2">
      <c r="B49" s="16" t="s">
        <v>18</v>
      </c>
      <c r="C49" s="16"/>
      <c r="D49" s="7"/>
      <c r="E49" s="26">
        <f>SUM(E48:E48)</f>
        <v>25907.746999999999</v>
      </c>
      <c r="F49" s="54">
        <f>SUM(F48:F48)</f>
        <v>0.38897708199999997</v>
      </c>
      <c r="G49" s="26">
        <f>SUM(G48:G48)</f>
        <v>43103.707999999999</v>
      </c>
      <c r="H49" s="54">
        <f>SUM(H48:H48)</f>
        <v>0.42787479</v>
      </c>
      <c r="I49" s="5"/>
      <c r="J49" s="26">
        <f>J48</f>
        <v>69011.455819999988</v>
      </c>
      <c r="K49" s="26">
        <v>198181.63791000002</v>
      </c>
      <c r="L49" s="34">
        <f>J49/K49</f>
        <v>0.34822325896478901</v>
      </c>
      <c r="M49" s="5"/>
      <c r="N49" s="5"/>
      <c r="O49" s="5"/>
      <c r="P49" s="5"/>
      <c r="Q49" s="5"/>
    </row>
    <row r="50" spans="2:17" x14ac:dyDescent="0.2">
      <c r="B50" s="6"/>
      <c r="C50" s="6"/>
      <c r="D50" s="2"/>
      <c r="F50" s="55"/>
      <c r="H50" s="52"/>
      <c r="J50" s="24"/>
      <c r="L50" s="40"/>
    </row>
    <row r="51" spans="2:17" s="12" customFormat="1" x14ac:dyDescent="0.2">
      <c r="B51" s="65">
        <v>2014</v>
      </c>
      <c r="C51" s="66"/>
      <c r="D51" s="10"/>
      <c r="E51" s="11"/>
      <c r="F51" s="52"/>
      <c r="G51" s="11"/>
      <c r="H51" s="56"/>
      <c r="I51" s="11"/>
      <c r="J51" s="25"/>
      <c r="K51" s="11"/>
      <c r="L51" s="41"/>
      <c r="M51" s="11"/>
      <c r="N51" s="11"/>
      <c r="O51" s="11"/>
      <c r="P51" s="11"/>
      <c r="Q51" s="11"/>
    </row>
    <row r="52" spans="2:17" s="28" customFormat="1" x14ac:dyDescent="0.2">
      <c r="B52" s="16" t="s">
        <v>18</v>
      </c>
      <c r="C52" s="16"/>
      <c r="D52" s="7"/>
      <c r="E52" s="26">
        <v>0</v>
      </c>
      <c r="F52" s="54">
        <v>0</v>
      </c>
      <c r="G52" s="26">
        <v>0</v>
      </c>
      <c r="H52" s="54">
        <v>0</v>
      </c>
      <c r="I52" s="5"/>
      <c r="J52" s="26">
        <v>0</v>
      </c>
      <c r="K52" s="26">
        <v>0</v>
      </c>
      <c r="L52" s="43">
        <v>0</v>
      </c>
      <c r="M52" s="39"/>
      <c r="N52" s="5"/>
      <c r="O52" s="5"/>
      <c r="P52" s="5"/>
      <c r="Q52" s="5"/>
    </row>
    <row r="53" spans="2:17" x14ac:dyDescent="0.2">
      <c r="E53" s="18" t="s">
        <v>20</v>
      </c>
      <c r="F53" s="55"/>
      <c r="H53" s="55"/>
      <c r="J53" s="24"/>
      <c r="L53" s="44"/>
    </row>
    <row r="54" spans="2:17" x14ac:dyDescent="0.2">
      <c r="F54" s="55"/>
      <c r="H54" s="55"/>
      <c r="J54" s="24"/>
      <c r="K54" s="36"/>
      <c r="L54" s="44"/>
      <c r="M54" s="38"/>
    </row>
    <row r="55" spans="2:17" x14ac:dyDescent="0.2">
      <c r="B55" s="65">
        <v>2015</v>
      </c>
      <c r="C55" s="66"/>
      <c r="D55" s="10"/>
      <c r="E55" s="25"/>
      <c r="F55" s="52"/>
      <c r="G55" s="25"/>
      <c r="H55" s="52"/>
      <c r="I55" s="11"/>
      <c r="J55" s="25"/>
      <c r="K55" s="25"/>
      <c r="L55" s="41"/>
      <c r="M55" s="11"/>
      <c r="N55" s="11"/>
      <c r="O55" s="11"/>
      <c r="P55" s="11"/>
      <c r="Q55" s="11"/>
    </row>
    <row r="56" spans="2:17" ht="16.5" thickBot="1" x14ac:dyDescent="0.25">
      <c r="B56" s="19" t="s">
        <v>12</v>
      </c>
      <c r="C56" s="14"/>
      <c r="D56" s="15"/>
      <c r="E56" s="47">
        <f>15799167.14/1000</f>
        <v>15799.167140000001</v>
      </c>
      <c r="F56" s="53">
        <v>0.237207575</v>
      </c>
      <c r="G56" s="47">
        <f>26285677.59/1000</f>
        <v>26285.677589999999</v>
      </c>
      <c r="H56" s="53">
        <v>0.26092833300000001</v>
      </c>
      <c r="I56" s="48"/>
      <c r="J56" s="47">
        <f>E56+G56</f>
        <v>42084.844729999997</v>
      </c>
      <c r="K56" s="58">
        <f>101135585.34/1000</f>
        <v>101135.58534000001</v>
      </c>
      <c r="L56" s="49">
        <f>J56/K56</f>
        <v>0.41612301534141688</v>
      </c>
      <c r="M56" s="51"/>
      <c r="N56" s="50">
        <v>42488</v>
      </c>
      <c r="O56" s="50">
        <v>42488</v>
      </c>
      <c r="P56" s="50">
        <v>42489</v>
      </c>
      <c r="Q56" s="50">
        <v>42724</v>
      </c>
    </row>
    <row r="57" spans="2:17" ht="16.5" thickTop="1" x14ac:dyDescent="0.2">
      <c r="B57" s="16" t="s">
        <v>18</v>
      </c>
      <c r="C57" s="16"/>
      <c r="D57" s="7"/>
      <c r="E57" s="26">
        <f>SUM(E56:E56)</f>
        <v>15799.167140000001</v>
      </c>
      <c r="F57" s="54">
        <f>SUM(F56:F56)</f>
        <v>0.237207575</v>
      </c>
      <c r="G57" s="26">
        <f>SUM(G56:G56)</f>
        <v>26285.677589999999</v>
      </c>
      <c r="H57" s="54">
        <f>SUM(H56:H56)</f>
        <v>0.26092833300000001</v>
      </c>
      <c r="I57" s="5"/>
      <c r="J57" s="26">
        <f>J56</f>
        <v>42084.844729999997</v>
      </c>
      <c r="K57" s="37">
        <f>K56</f>
        <v>101135.58534000001</v>
      </c>
      <c r="L57" s="34">
        <f>J57/K57</f>
        <v>0.41612301534141688</v>
      </c>
      <c r="M57" s="5"/>
      <c r="N57" s="45"/>
      <c r="O57" s="45"/>
      <c r="P57" s="45"/>
      <c r="Q57" s="46"/>
    </row>
    <row r="59" spans="2:17" x14ac:dyDescent="0.2">
      <c r="B59" s="65">
        <v>2016</v>
      </c>
      <c r="C59" s="66"/>
      <c r="D59" s="10"/>
      <c r="E59" s="25"/>
      <c r="F59" s="52"/>
      <c r="G59" s="25"/>
      <c r="H59" s="52"/>
      <c r="I59" s="11"/>
      <c r="J59" s="25"/>
      <c r="K59" s="25"/>
      <c r="L59" s="41"/>
      <c r="M59" s="11"/>
      <c r="N59" s="11"/>
      <c r="O59" s="11"/>
      <c r="P59" s="11"/>
      <c r="Q59" s="11"/>
    </row>
    <row r="60" spans="2:17" ht="16.5" thickBot="1" x14ac:dyDescent="0.25">
      <c r="B60" s="19" t="s">
        <v>12</v>
      </c>
      <c r="C60" s="14"/>
      <c r="D60" s="15"/>
      <c r="E60" s="47">
        <f>7027100.92/1000</f>
        <v>7027.1009199999999</v>
      </c>
      <c r="F60" s="53">
        <v>0.12597593503999999</v>
      </c>
      <c r="G60" s="47">
        <f>15459621.89/1000</f>
        <v>15459.62189</v>
      </c>
      <c r="H60" s="53">
        <v>0.13857352853999999</v>
      </c>
      <c r="I60" s="48"/>
      <c r="J60" s="47">
        <f>E60+G60</f>
        <v>22486.722809999999</v>
      </c>
      <c r="K60" s="58">
        <f>20923392.41/1000</f>
        <v>20923.39241</v>
      </c>
      <c r="L60" s="49">
        <f>J60/K60</f>
        <v>1.0747168704465357</v>
      </c>
      <c r="M60" s="51"/>
      <c r="N60" s="50">
        <v>42845</v>
      </c>
      <c r="O60" s="50">
        <f>N60</f>
        <v>42845</v>
      </c>
      <c r="P60" s="50">
        <v>42849</v>
      </c>
      <c r="Q60" s="50">
        <v>43088</v>
      </c>
    </row>
    <row r="61" spans="2:17" ht="16.5" thickTop="1" x14ac:dyDescent="0.2">
      <c r="B61" s="16" t="s">
        <v>18</v>
      </c>
      <c r="C61" s="16"/>
      <c r="D61" s="7"/>
      <c r="E61" s="26">
        <f>SUM(E60:E60)</f>
        <v>7027.1009199999999</v>
      </c>
      <c r="F61" s="54">
        <f>SUM(F60:F60)</f>
        <v>0.12597593503999999</v>
      </c>
      <c r="G61" s="26">
        <f>SUM(G60:G60)</f>
        <v>15459.62189</v>
      </c>
      <c r="H61" s="54">
        <f>SUM(H60:H60)</f>
        <v>0.13857352853999999</v>
      </c>
      <c r="I61" s="5"/>
      <c r="J61" s="26">
        <f>J60</f>
        <v>22486.722809999999</v>
      </c>
      <c r="K61" s="37">
        <f>K60</f>
        <v>20923.39241</v>
      </c>
      <c r="L61" s="34">
        <f>J61/K61</f>
        <v>1.0747168704465357</v>
      </c>
      <c r="M61" s="5"/>
      <c r="N61" s="45"/>
      <c r="O61" s="45"/>
      <c r="P61" s="45"/>
      <c r="Q61" s="46"/>
    </row>
    <row r="62" spans="2:17" x14ac:dyDescent="0.2">
      <c r="K62" s="36"/>
      <c r="L62" s="60"/>
    </row>
    <row r="63" spans="2:17" x14ac:dyDescent="0.2">
      <c r="B63" s="65">
        <v>2017</v>
      </c>
      <c r="C63" s="66"/>
      <c r="K63" s="36"/>
      <c r="L63" s="60"/>
    </row>
    <row r="64" spans="2:17" x14ac:dyDescent="0.2">
      <c r="B64" s="16" t="s">
        <v>18</v>
      </c>
      <c r="C64" s="16"/>
      <c r="E64" s="26">
        <v>0</v>
      </c>
      <c r="F64" s="54">
        <v>0</v>
      </c>
      <c r="G64" s="26">
        <v>0</v>
      </c>
      <c r="H64" s="54">
        <v>0</v>
      </c>
      <c r="J64" s="26">
        <v>0</v>
      </c>
      <c r="K64" s="59">
        <v>0</v>
      </c>
      <c r="L64" s="43">
        <v>0</v>
      </c>
      <c r="M64" s="38"/>
    </row>
    <row r="65" spans="5:15" x14ac:dyDescent="0.2">
      <c r="E65" s="68" t="s">
        <v>21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</row>
  </sheetData>
  <mergeCells count="17">
    <mergeCell ref="B63:C63"/>
    <mergeCell ref="E65:O65"/>
    <mergeCell ref="B59:C59"/>
    <mergeCell ref="B55:C55"/>
    <mergeCell ref="B14:C14"/>
    <mergeCell ref="B51:C51"/>
    <mergeCell ref="B47:C47"/>
    <mergeCell ref="B42:C42"/>
    <mergeCell ref="B35:C35"/>
    <mergeCell ref="B8:C8"/>
    <mergeCell ref="B4:C4"/>
    <mergeCell ref="B2:C2"/>
    <mergeCell ref="B16:B17"/>
    <mergeCell ref="B29:B30"/>
    <mergeCell ref="B23:B24"/>
    <mergeCell ref="B28:C28"/>
    <mergeCell ref="B21:C2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M204093</dc:creator>
  <cp:lastModifiedBy>Isabella Rodrigues de Melo</cp:lastModifiedBy>
  <dcterms:created xsi:type="dcterms:W3CDTF">2011-08-11T14:27:13Z</dcterms:created>
  <dcterms:modified xsi:type="dcterms:W3CDTF">2018-05-17T17:01:11Z</dcterms:modified>
</cp:coreProperties>
</file>